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SERVER\Users Shared Folders\sarah\Projects\STDRHPTTAC\PM\FINAL PM TOOLKIT\"/>
    </mc:Choice>
  </mc:AlternateContent>
  <bookViews>
    <workbookView xWindow="120" yWindow="30" windowWidth="27795" windowHeight="11310"/>
  </bookViews>
  <sheets>
    <sheet name="Edit Data" sheetId="1" r:id="rId1"/>
    <sheet name="View Graphs" sheetId="2" r:id="rId2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O3" i="1"/>
  <c r="O4" i="1"/>
  <c r="O5" i="1"/>
  <c r="O6" i="1"/>
  <c r="O7" i="1"/>
  <c r="O8" i="1"/>
  <c r="O9" i="1"/>
  <c r="O10" i="1"/>
  <c r="O11" i="1"/>
  <c r="O12" i="1"/>
  <c r="O13" i="1"/>
  <c r="O2" i="1"/>
  <c r="P8" i="1" l="1"/>
  <c r="P9" i="1"/>
  <c r="P10" i="1"/>
  <c r="P11" i="1"/>
  <c r="P12" i="1"/>
  <c r="P13" i="1"/>
  <c r="J8" i="1"/>
  <c r="J7" i="1"/>
  <c r="J3" i="1" l="1"/>
  <c r="J4" i="1"/>
  <c r="J5" i="1"/>
  <c r="J6" i="1"/>
  <c r="J9" i="1"/>
  <c r="J10" i="1"/>
  <c r="J11" i="1"/>
  <c r="J12" i="1"/>
  <c r="J13" i="1"/>
  <c r="J2" i="1" l="1"/>
  <c r="Q2" i="1" s="1"/>
  <c r="P4" i="1"/>
  <c r="P7" i="1"/>
  <c r="P6" i="1" l="1"/>
  <c r="P5" i="1"/>
  <c r="P3" i="1"/>
  <c r="Q3" i="1" s="1"/>
  <c r="Q4" i="1"/>
  <c r="Q6" i="1"/>
  <c r="Q8" i="1"/>
  <c r="Q13" i="1"/>
  <c r="Q9" i="1"/>
  <c r="Q10" i="1"/>
  <c r="Q5" i="1"/>
  <c r="Q11" i="1"/>
  <c r="Q7" i="1"/>
  <c r="Q12" i="1"/>
</calcChain>
</file>

<file path=xl/sharedStrings.xml><?xml version="1.0" encoding="utf-8"?>
<sst xmlns="http://schemas.openxmlformats.org/spreadsheetml/2006/main" count="16" uniqueCount="16">
  <si>
    <t>Screening Coverage</t>
  </si>
  <si>
    <t>GYT</t>
  </si>
  <si>
    <t>new grant</t>
  </si>
  <si>
    <t>Positivity</t>
  </si>
  <si>
    <t>Describe any other events or changes that may affect screening coverage (e.g. nearby clinic closure; influx of newly insured patients; etc.)</t>
  </si>
  <si>
    <t>Describe any clinical changes that may affect screening (e.g. new initiatives, revised policies/protocols;  new clinical staff, etc.)</t>
  </si>
  <si>
    <t>new NP hired</t>
  </si>
  <si>
    <t>Click the Graphs tab below to view graphs</t>
  </si>
  <si>
    <t>Enter or edit data using the Edit Data tab below</t>
  </si>
  <si>
    <t># of female patients age 15-24 tested for CT (unduplicated)*</t>
  </si>
  <si>
    <t>*Column E is the unduplicated number of females tested. If a female received multiple tests, count her only once.</t>
  </si>
  <si>
    <t>**Column N is the number of tests that were done. If a female received multiple tests, count each test seperately.</t>
  </si>
  <si>
    <t>Month</t>
  </si>
  <si>
    <t># female patients            age 15-25</t>
  </si>
  <si>
    <t># positive CT tests from females age 15-24</t>
  </si>
  <si>
    <t># of CT tests done on female patients age 15-24 (duplicated)**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</si>
</sst>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/>
    <xf numFmtId="0" fontId="2" fillId="0" borderId="0" xfId="0" applyFont="1" applyFill="1" applyAlignment="1" applyProtection="1">
      <alignment horizontal="center" vertical="center" wrapText="1"/>
    </xf>
    <xf numFmtId="9" fontId="0" fillId="0" borderId="0" xfId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7" fontId="2" fillId="2" borderId="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7" fontId="2" fillId="2" borderId="2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Monthly Screening Coverage</a:t>
            </a:r>
          </a:p>
          <a:p>
            <a:pPr>
              <a:defRPr sz="1200"/>
            </a:pPr>
            <a:r>
              <a:rPr lang="en-US" sz="1200"/>
              <a:t>Unduplicated Females Age 15-25 Years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'Edit Data'!$F$1</c:f>
              <c:strCache>
                <c:ptCount val="1"/>
                <c:pt idx="0">
                  <c:v>Screening Coverage</c:v>
                </c:pt>
              </c:strCache>
            </c:strRef>
          </c:tx>
          <c:dLbls>
            <c:dLbl>
              <c:idx val="0"/>
              <c:layout/>
              <c:tx>
                <c:strRef>
                  <c:f>'Edit Data'!$J$2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{88CC6B74-E638-40C8-91A6-50AF16EC654B}</c15:txfldGUID>
                      <c15:f>'Edit Data'!$J$2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'Edit Data'!$J$3</c:f>
                  <c:strCache>
                    <c:ptCount val="1"/>
                    <c:pt idx="0">
                      <c:v> GYT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{89290B88-6523-4E83-A4AE-257A240C8243}</c15:txfldGUID>
                      <c15:f>'Edit Data'!$J$3</c15:f>
                      <c15:dlblFieldTableCache>
                        <c:ptCount val="1"/>
                        <c:pt idx="0">
                          <c:v> GYT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'Edit Data'!$J$4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{9CD51BC6-021C-4F11-B5EA-B7B99C9F2CB8}</c15:txfldGUID>
                      <c15:f>'Edit Data'!$J$4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3.7104957720304241E-2"/>
                  <c:y val="-0.12575378077740282"/>
                </c:manualLayout>
              </c:layout>
              <c:tx>
                <c:strRef>
                  <c:f>'Edit Data'!$J$5</c:f>
                  <c:strCache>
                    <c:ptCount val="1"/>
                    <c:pt idx="0">
                      <c:v>new NP hired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{4B9D9FE3-18B8-4B98-9F08-D422534DDB82}</c15:txfldGUID>
                      <c15:f>'Edit Data'!$J$5</c15:f>
                      <c15:dlblFieldTableCache>
                        <c:ptCount val="1"/>
                        <c:pt idx="0">
                          <c:v>new NP hired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'Edit Data'!$J$6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{279425C5-BCE6-4DE9-93B4-9564A37D4C4D}</c15:txfldGUID>
                      <c15:f>'Edit Data'!$J$6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'Edit Data'!$J$7</c:f>
                  <c:strCache>
                    <c:ptCount val="1"/>
                    <c:pt idx="0">
                      <c:v>new grant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{5DDBB632-E920-4F86-90ED-462E0F2FCDD8}</c15:txfldGUID>
                      <c15:f>'Edit Data'!$J$7</c15:f>
                      <c15:dlblFieldTableCache>
                        <c:ptCount val="1"/>
                        <c:pt idx="0">
                          <c:v>new grant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'Edit Data'!$J$8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{F311F4E2-3131-485A-9AC9-C877B2A0E5C0}</c15:txfldGUID>
                      <c15:f>'Edit Data'!$J$8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'Edit Data'!$J$9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{F066333F-CF4A-4F09-A870-45D6145584A7}</c15:txfldGUID>
                      <c15:f>'Edit Data'!$J$9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'Edit Data'!$J$10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{3AE7B93F-9C86-447A-938F-7006811D01B9}</c15:txfldGUID>
                      <c15:f>'Edit Data'!$J$10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'Edit Data'!$J$11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{FBF42E93-3497-4F75-AD61-D9F68CBE1210}</c15:txfldGUID>
                      <c15:f>'Edit Data'!$J$11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'Edit Data'!$J$12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{956DBF99-C201-4791-8410-BD577B3F5BB6}</c15:txfldGUID>
                      <c15:f>'Edit Data'!$J$12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'Edit Data'!$J$13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solidFill>
                  <a:schemeClr val="bg1">
                    <a:alpha val="48000"/>
                  </a:schemeClr>
                </a:solidFill>
              </c:spPr>
              <c:txPr>
                <a:bodyPr rot="-5400000" vert="horz" anchor="ctr" anchorCtr="1"/>
                <a:lstStyle/>
                <a:p>
                  <a:pPr>
                    <a:defRPr sz="1100" b="1" i="0" strike="noStrike">
                      <a:latin typeface="+mn-lt"/>
                      <a:cs typeface="Arial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{38D7A07A-B0CA-4BDB-80BD-60F22E42EF89}</c15:txfldGUID>
                      <c15:f>'Edit Data'!$J$13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chemeClr val="bg1">
                  <a:alpha val="48000"/>
                </a:schemeClr>
              </a:solidFill>
            </c:spPr>
            <c:txPr>
              <a:bodyPr rot="-5400000" vert="horz" anchor="ctr" anchorCtr="1"/>
              <a:lstStyle/>
              <a:p>
                <a:pPr>
                  <a:defRPr b="1">
                    <a:latin typeface="+mn-lt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'Edit Data'!$A$2:$A$13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'Edit Data'!$F$2:$F$13</c:f>
              <c:numCache>
                <c:formatCode>0%</c:formatCode>
                <c:ptCount val="12"/>
                <c:pt idx="0">
                  <c:v>0.31073446327683618</c:v>
                </c:pt>
                <c:pt idx="1">
                  <c:v>0.53231939163498099</c:v>
                </c:pt>
                <c:pt idx="2">
                  <c:v>0.28910891089108909</c:v>
                </c:pt>
                <c:pt idx="3">
                  <c:v>0.20761245674740483</c:v>
                </c:pt>
                <c:pt idx="4">
                  <c:v>0.20947176684881602</c:v>
                </c:pt>
                <c:pt idx="5">
                  <c:v>0.25764895330112719</c:v>
                </c:pt>
                <c:pt idx="6">
                  <c:v>0.310126582278481</c:v>
                </c:pt>
                <c:pt idx="7">
                  <c:v>0.35403726708074534</c:v>
                </c:pt>
                <c:pt idx="8">
                  <c:v>0.36572622779519331</c:v>
                </c:pt>
                <c:pt idx="9">
                  <c:v>0.34862385321100919</c:v>
                </c:pt>
                <c:pt idx="10">
                  <c:v>0.35868625756266204</c:v>
                </c:pt>
                <c:pt idx="11">
                  <c:v>0.41194644696189497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71296"/>
        <c:axId val="253372080"/>
      </c:lineChart>
      <c:dateAx>
        <c:axId val="25337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53372080"/>
        <c:crosses val="autoZero"/>
        <c:auto val="1"/>
        <c:lblOffset val="100"/>
        <c:baseTimeUnit val="months"/>
      </c:dateAx>
      <c:valAx>
        <c:axId val="2533720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533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Monthly Positivity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Females Age 15-25 Years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350463774174877E-2"/>
          <c:y val="0.15523705216519776"/>
          <c:w val="0.91664953622582512"/>
          <c:h val="0.70009162517102042"/>
        </c:manualLayout>
      </c:layout>
      <c:lineChart>
        <c:grouping val="standard"/>
        <c:varyColors val="0"/>
        <c:ser>
          <c:idx val="0"/>
          <c:order val="0"/>
          <c:tx>
            <c:strRef>
              <c:f>'Edit Data'!$O$1</c:f>
              <c:strCache>
                <c:ptCount val="1"/>
                <c:pt idx="0">
                  <c:v>Positivity</c:v>
                </c:pt>
              </c:strCache>
            </c:strRef>
          </c:tx>
          <c:dLbls>
            <c:dLbl>
              <c:idx val="0"/>
              <c:layout/>
              <c:tx>
                <c:strRef>
                  <c:f>'Edit Data'!$Q$2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{C14CC936-C70E-4D77-BA56-BBC4AB1985EA}</c15:txfldGUID>
                      <c15:f>'Edit Data'!$Q$2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'Edit Data'!$Q$3</c:f>
                  <c:strCache>
                    <c:ptCount val="1"/>
                    <c:pt idx="0">
                      <c:v> GYT    &gt;10% increase in screening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{AF060D71-F92A-40AC-9070-9FA71B6A03F6}</c15:txfldGUID>
                      <c15:f>'Edit Data'!$Q$3</c15:f>
                      <c15:dlblFieldTableCache>
                        <c:ptCount val="1"/>
                        <c:pt idx="0">
                          <c:v> GYT    &gt;10% increase in screening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'Edit Data'!$Q$4</c:f>
                  <c:strCache>
                    <c:ptCount val="1"/>
                    <c:pt idx="0">
                      <c:v>     &gt;10% decrease in screening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{963F1BE5-442C-4D43-BA38-744956FC4747}</c15:txfldGUID>
                      <c15:f>'Edit Data'!$Q$4</c15:f>
                      <c15:dlblFieldTableCache>
                        <c:ptCount val="1"/>
                        <c:pt idx="0">
                          <c:v>     &gt;10% decrease in screening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'Edit Data'!$Q$5</c:f>
                  <c:strCache>
                    <c:ptCount val="1"/>
                    <c:pt idx="0">
                      <c:v>new NP hired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{06B94277-B525-4CEC-BAAB-755A824639ED}</c15:txfldGUID>
                      <c15:f>'Edit Data'!$Q$5</c15:f>
                      <c15:dlblFieldTableCache>
                        <c:ptCount val="1"/>
                        <c:pt idx="0">
                          <c:v>new NP hired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'Edit Data'!$Q$6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{92B78B22-3832-4318-B8F2-1C4D3308463C}</c15:txfldGUID>
                      <c15:f>'Edit Data'!$Q$6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'Edit Data'!$Q$7</c:f>
                  <c:strCache>
                    <c:ptCount val="1"/>
                    <c:pt idx="0">
                      <c:v>new grant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{EA76F9B1-5155-4F05-AC1B-A1DFB077AD4A}</c15:txfldGUID>
                      <c15:f>'Edit Data'!$Q$7</c15:f>
                      <c15:dlblFieldTableCache>
                        <c:ptCount val="1"/>
                        <c:pt idx="0">
                          <c:v>new grant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'Edit Data'!$Q$8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{791E822C-8D1C-425A-A58E-2E1C769845DF}</c15:txfldGUID>
                      <c15:f>'Edit Data'!$Q$8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'Edit Data'!$Q$9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{A84ECACB-DD75-42CE-AB95-071A23FA630B}</c15:txfldGUID>
                      <c15:f>'Edit Data'!$Q$9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'Edit Data'!$Q$10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{A71CC1DE-724F-48A7-BE52-8D97E09DB05A}</c15:txfldGUID>
                      <c15:f>'Edit Data'!$Q$10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'Edit Data'!$Q$11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{A6934798-751E-4C47-8636-DE6A7C817634}</c15:txfldGUID>
                      <c15:f>'Edit Data'!$Q$11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'Edit Data'!$Q$12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{31B88CF0-BDA6-424E-83D0-440C6D014C57}</c15:txfldGUID>
                      <c15:f>'Edit Data'!$Q$12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'Edit Data'!$Q$13</c:f>
                  <c:strCache>
                    <c:ptCount val="1"/>
                    <c:pt idx="0">
                      <c:v>     </c:v>
                    </c:pt>
                  </c:strCache>
                </c:strRef>
              </c:tx>
              <c:spPr>
                <a:solidFill>
                  <a:schemeClr val="bg1">
                    <a:alpha val="21000"/>
                  </a:schemeClr>
                </a:solidFill>
              </c:spPr>
              <c:txPr>
                <a:bodyPr rot="-5400000" vert="horz" anchor="ctr" anchorCtr="0"/>
                <a:lstStyle/>
                <a:p>
                  <a:pPr>
                    <a:defRPr sz="1100" b="1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{18D45F28-CF0F-4539-99F0-7F0521B13021}</c15:txfldGUID>
                      <c15:f>'Edit Data'!$Q$13</c15:f>
                      <c15:dlblFieldTableCache>
                        <c:ptCount val="1"/>
                        <c:pt idx="0">
                          <c:v> 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chemeClr val="bg1">
                  <a:alpha val="21000"/>
                </a:schemeClr>
              </a:solidFill>
            </c:spPr>
            <c:txPr>
              <a:bodyPr rot="-5400000" vert="horz" anchor="ctr" anchorCtr="0"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'Edit Data'!$A$2:$A$13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'Edit Data'!$O$2:$O$13</c:f>
              <c:numCache>
                <c:formatCode>0%</c:formatCode>
                <c:ptCount val="12"/>
                <c:pt idx="0">
                  <c:v>4.0983606557377046E-2</c:v>
                </c:pt>
                <c:pt idx="1">
                  <c:v>4.1095890410958902E-2</c:v>
                </c:pt>
                <c:pt idx="2">
                  <c:v>3.7974683544303799E-2</c:v>
                </c:pt>
                <c:pt idx="3">
                  <c:v>2.2727272727272728E-2</c:v>
                </c:pt>
                <c:pt idx="4">
                  <c:v>6.2992125984251968E-2</c:v>
                </c:pt>
                <c:pt idx="5">
                  <c:v>5.232558139534884E-2</c:v>
                </c:pt>
                <c:pt idx="6">
                  <c:v>5.0583657587548639E-2</c:v>
                </c:pt>
                <c:pt idx="7">
                  <c:v>5.7239057239057242E-2</c:v>
                </c:pt>
                <c:pt idx="8">
                  <c:v>5.5248618784530384E-2</c:v>
                </c:pt>
                <c:pt idx="9">
                  <c:v>3.826530612244898E-2</c:v>
                </c:pt>
                <c:pt idx="10">
                  <c:v>4.449648711943794E-2</c:v>
                </c:pt>
                <c:pt idx="11">
                  <c:v>4.6116504854368932E-2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2600"/>
        <c:axId val="220856664"/>
      </c:lineChart>
      <c:dateAx>
        <c:axId val="245322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0856664"/>
        <c:crosses val="autoZero"/>
        <c:auto val="1"/>
        <c:lblOffset val="100"/>
        <c:baseTimeUnit val="months"/>
      </c:dateAx>
      <c:valAx>
        <c:axId val="220856664"/>
        <c:scaling>
          <c:orientation val="minMax"/>
          <c:max val="0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5322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537883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0</xdr:row>
      <xdr:rowOff>0</xdr:rowOff>
    </xdr:from>
    <xdr:to>
      <xdr:col>17</xdr:col>
      <xdr:colOff>571500</xdr:colOff>
      <xdr:row>21</xdr:row>
      <xdr:rowOff>22412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Normal="100" workbookViewId="0">
      <selection activeCell="G1" sqref="G1"/>
    </sheetView>
  </sheetViews>
  <sheetFormatPr defaultRowHeight="15" x14ac:dyDescent="0.25"/>
  <cols>
    <col min="1" max="1" width="9.140625" style="14"/>
    <col min="2" max="2" width="2" style="21" customWidth="1"/>
    <col min="3" max="3" width="15.7109375" style="14" customWidth="1"/>
    <col min="4" max="4" width="2" style="21" customWidth="1"/>
    <col min="5" max="5" width="15.42578125" style="14" customWidth="1"/>
    <col min="6" max="6" width="9.7109375" style="14" bestFit="1" customWidth="1"/>
    <col min="7" max="7" width="38.28515625" style="14" customWidth="1"/>
    <col min="8" max="8" width="2" style="21" customWidth="1"/>
    <col min="9" max="9" width="32" style="14" customWidth="1"/>
    <col min="10" max="10" width="41.85546875" style="14" hidden="1" customWidth="1"/>
    <col min="11" max="11" width="2" style="21" customWidth="1"/>
    <col min="12" max="12" width="12.5703125" style="14" customWidth="1"/>
    <col min="13" max="13" width="2" style="21" customWidth="1"/>
    <col min="14" max="14" width="14" style="14" customWidth="1"/>
    <col min="15" max="15" width="9.140625" style="12"/>
    <col min="16" max="17" width="9.140625" style="14" hidden="1" customWidth="1"/>
    <col min="18" max="16384" width="9.140625" style="14"/>
  </cols>
  <sheetData>
    <row r="1" spans="1:17" s="6" customFormat="1" ht="105" x14ac:dyDescent="0.25">
      <c r="A1" s="4" t="s">
        <v>12</v>
      </c>
      <c r="B1" s="5"/>
      <c r="C1" s="4" t="s">
        <v>13</v>
      </c>
      <c r="D1" s="5"/>
      <c r="E1" s="4" t="s">
        <v>9</v>
      </c>
      <c r="F1" s="2" t="s">
        <v>0</v>
      </c>
      <c r="G1" s="4" t="s">
        <v>5</v>
      </c>
      <c r="H1" s="5"/>
      <c r="I1" s="4" t="s">
        <v>4</v>
      </c>
      <c r="J1" s="4"/>
      <c r="K1" s="5"/>
      <c r="L1" s="4" t="s">
        <v>14</v>
      </c>
      <c r="M1" s="5"/>
      <c r="N1" s="4" t="s">
        <v>15</v>
      </c>
      <c r="O1" s="2" t="s">
        <v>3</v>
      </c>
    </row>
    <row r="2" spans="1:17" ht="16.5" x14ac:dyDescent="0.35">
      <c r="A2" s="7">
        <v>40909</v>
      </c>
      <c r="B2" s="8"/>
      <c r="C2" s="9">
        <v>354</v>
      </c>
      <c r="D2" s="8"/>
      <c r="E2" s="9">
        <v>110</v>
      </c>
      <c r="F2" s="3">
        <f>IF(E2&gt;-1,E2/C2,0)</f>
        <v>0.31073446327683618</v>
      </c>
      <c r="G2" s="10"/>
      <c r="H2" s="11"/>
      <c r="I2" s="10"/>
      <c r="J2" s="12" t="str">
        <f t="shared" ref="J2:J13" si="0">CONCATENATE(G2," ",I2)</f>
        <v xml:space="preserve"> </v>
      </c>
      <c r="K2" s="8"/>
      <c r="L2" s="13">
        <v>5</v>
      </c>
      <c r="M2" s="8"/>
      <c r="N2" s="9">
        <v>122</v>
      </c>
      <c r="O2" s="3">
        <f>IF(N2&gt;-1,L2/N2,0)</f>
        <v>4.0983606557377046E-2</v>
      </c>
      <c r="Q2" s="14" t="str">
        <f t="shared" ref="Q2:Q13" si="1">CONCATENATE(J2,"    ",P2)</f>
        <v xml:space="preserve">     </v>
      </c>
    </row>
    <row r="3" spans="1:17" ht="16.5" x14ac:dyDescent="0.35">
      <c r="A3" s="15">
        <v>40940</v>
      </c>
      <c r="B3" s="8"/>
      <c r="C3" s="16">
        <v>526</v>
      </c>
      <c r="D3" s="8"/>
      <c r="E3" s="16">
        <v>280</v>
      </c>
      <c r="F3" s="3">
        <f t="shared" ref="F3:F13" si="2">IF(E3&gt;-1,E3/C3,0)</f>
        <v>0.53231939163498099</v>
      </c>
      <c r="G3" s="17"/>
      <c r="H3" s="11"/>
      <c r="I3" s="17" t="s">
        <v>1</v>
      </c>
      <c r="J3" s="12" t="str">
        <f t="shared" si="0"/>
        <v xml:space="preserve"> GYT</v>
      </c>
      <c r="K3" s="8"/>
      <c r="L3" s="18">
        <v>12</v>
      </c>
      <c r="M3" s="8"/>
      <c r="N3" s="16">
        <v>292</v>
      </c>
      <c r="O3" s="3">
        <f t="shared" ref="O3:O13" si="3">IF(N3&gt;-1,L3/N3,0)</f>
        <v>4.1095890410958902E-2</v>
      </c>
      <c r="P3" s="14" t="str">
        <f>IF(F3-F2&gt;0.1,"&gt;10% increase in screening",IF(F2-F3&gt;0.1,"&gt;10% decrease in screening",""))</f>
        <v>&gt;10% increase in screening</v>
      </c>
      <c r="Q3" s="14" t="str">
        <f t="shared" si="1"/>
        <v xml:space="preserve"> GYT    &gt;10% increase in screening</v>
      </c>
    </row>
    <row r="4" spans="1:17" ht="16.5" x14ac:dyDescent="0.35">
      <c r="A4" s="15">
        <v>40969</v>
      </c>
      <c r="B4" s="8"/>
      <c r="C4" s="16">
        <v>505</v>
      </c>
      <c r="D4" s="8"/>
      <c r="E4" s="16">
        <v>146</v>
      </c>
      <c r="F4" s="3">
        <f t="shared" si="2"/>
        <v>0.28910891089108909</v>
      </c>
      <c r="G4" s="17"/>
      <c r="H4" s="11"/>
      <c r="I4" s="17"/>
      <c r="J4" s="12" t="str">
        <f t="shared" si="0"/>
        <v xml:space="preserve"> </v>
      </c>
      <c r="K4" s="8"/>
      <c r="L4" s="18">
        <v>6</v>
      </c>
      <c r="M4" s="8"/>
      <c r="N4" s="16">
        <v>158</v>
      </c>
      <c r="O4" s="3">
        <f t="shared" si="3"/>
        <v>3.7974683544303799E-2</v>
      </c>
      <c r="P4" s="14" t="str">
        <f>IF(F4-F3&gt;0.1,"&gt;10% increase in screening",IF(F3-F4&gt;0.1,"&gt;10% decrease in screening",""))</f>
        <v>&gt;10% decrease in screening</v>
      </c>
      <c r="Q4" s="14" t="str">
        <f t="shared" si="1"/>
        <v xml:space="preserve">     &gt;10% decrease in screening</v>
      </c>
    </row>
    <row r="5" spans="1:17" ht="16.5" x14ac:dyDescent="0.35">
      <c r="A5" s="15">
        <v>41000</v>
      </c>
      <c r="B5" s="8"/>
      <c r="C5" s="16">
        <v>578</v>
      </c>
      <c r="D5" s="8"/>
      <c r="E5" s="16">
        <v>120</v>
      </c>
      <c r="F5" s="3">
        <f t="shared" si="2"/>
        <v>0.20761245674740483</v>
      </c>
      <c r="G5" s="17" t="s">
        <v>6</v>
      </c>
      <c r="H5" s="11"/>
      <c r="I5" s="17"/>
      <c r="J5" s="12" t="str">
        <f t="shared" si="0"/>
        <v xml:space="preserve">new NP hired </v>
      </c>
      <c r="K5" s="8"/>
      <c r="L5" s="18">
        <v>3</v>
      </c>
      <c r="M5" s="8"/>
      <c r="N5" s="16">
        <v>132</v>
      </c>
      <c r="O5" s="3">
        <f t="shared" si="3"/>
        <v>2.2727272727272728E-2</v>
      </c>
      <c r="P5" s="14" t="str">
        <f>IF(F5-F4&gt;0.1,"&gt;10% increase in screening",IF(F4-F5&gt;0.1,"&gt;10% decrease in screening",""))</f>
        <v/>
      </c>
      <c r="Q5" s="14" t="str">
        <f t="shared" si="1"/>
        <v xml:space="preserve">new NP hired     </v>
      </c>
    </row>
    <row r="6" spans="1:17" ht="16.5" x14ac:dyDescent="0.35">
      <c r="A6" s="15">
        <v>41030</v>
      </c>
      <c r="B6" s="8"/>
      <c r="C6" s="16">
        <v>549</v>
      </c>
      <c r="D6" s="8"/>
      <c r="E6" s="16">
        <v>115</v>
      </c>
      <c r="F6" s="3">
        <f t="shared" si="2"/>
        <v>0.20947176684881602</v>
      </c>
      <c r="G6" s="17"/>
      <c r="H6" s="11"/>
      <c r="I6" s="17"/>
      <c r="J6" s="12" t="str">
        <f t="shared" si="0"/>
        <v xml:space="preserve"> </v>
      </c>
      <c r="K6" s="8"/>
      <c r="L6" s="18">
        <v>8</v>
      </c>
      <c r="M6" s="8"/>
      <c r="N6" s="16">
        <v>127</v>
      </c>
      <c r="O6" s="3">
        <f t="shared" si="3"/>
        <v>6.2992125984251968E-2</v>
      </c>
      <c r="P6" s="14" t="str">
        <f t="shared" ref="P6:P13" si="4">IF(F6-F5&gt;0.1,"&gt;10% increase in screening",IF(F5-F6&gt;0.1,"&gt;10% decrease in screening",""))</f>
        <v/>
      </c>
      <c r="Q6" s="14" t="str">
        <f t="shared" si="1"/>
        <v xml:space="preserve">     </v>
      </c>
    </row>
    <row r="7" spans="1:17" ht="16.5" x14ac:dyDescent="0.35">
      <c r="A7" s="15">
        <v>41061</v>
      </c>
      <c r="B7" s="8"/>
      <c r="C7" s="16">
        <v>621</v>
      </c>
      <c r="D7" s="8"/>
      <c r="E7" s="16">
        <v>160</v>
      </c>
      <c r="F7" s="3">
        <f t="shared" si="2"/>
        <v>0.25764895330112719</v>
      </c>
      <c r="G7" s="17" t="s">
        <v>2</v>
      </c>
      <c r="H7" s="11"/>
      <c r="I7" s="17"/>
      <c r="J7" s="12" t="str">
        <f>CONCATENATE(G7," ",I7)</f>
        <v xml:space="preserve">new grant </v>
      </c>
      <c r="K7" s="8"/>
      <c r="L7" s="18">
        <v>9</v>
      </c>
      <c r="M7" s="8"/>
      <c r="N7" s="16">
        <v>172</v>
      </c>
      <c r="O7" s="3">
        <f t="shared" si="3"/>
        <v>5.232558139534884E-2</v>
      </c>
      <c r="P7" s="14" t="str">
        <f t="shared" si="4"/>
        <v/>
      </c>
      <c r="Q7" s="14" t="str">
        <f t="shared" si="1"/>
        <v xml:space="preserve">new grant     </v>
      </c>
    </row>
    <row r="8" spans="1:17" ht="16.5" x14ac:dyDescent="0.35">
      <c r="A8" s="15">
        <v>41091</v>
      </c>
      <c r="B8" s="8"/>
      <c r="C8" s="16">
        <v>790</v>
      </c>
      <c r="D8" s="8"/>
      <c r="E8" s="16">
        <v>245</v>
      </c>
      <c r="F8" s="3">
        <f t="shared" si="2"/>
        <v>0.310126582278481</v>
      </c>
      <c r="G8" s="17"/>
      <c r="H8" s="11"/>
      <c r="I8" s="17"/>
      <c r="J8" s="12" t="str">
        <f>CONCATENATE(G8," ",I8)</f>
        <v xml:space="preserve"> </v>
      </c>
      <c r="K8" s="8"/>
      <c r="L8" s="18">
        <v>13</v>
      </c>
      <c r="M8" s="8"/>
      <c r="N8" s="16">
        <v>257</v>
      </c>
      <c r="O8" s="3">
        <f t="shared" si="3"/>
        <v>5.0583657587548639E-2</v>
      </c>
      <c r="P8" s="14" t="str">
        <f t="shared" si="4"/>
        <v/>
      </c>
      <c r="Q8" s="14" t="str">
        <f t="shared" si="1"/>
        <v xml:space="preserve">     </v>
      </c>
    </row>
    <row r="9" spans="1:17" ht="16.5" x14ac:dyDescent="0.35">
      <c r="A9" s="15">
        <v>41122</v>
      </c>
      <c r="B9" s="8"/>
      <c r="C9" s="16">
        <v>805</v>
      </c>
      <c r="D9" s="8"/>
      <c r="E9" s="16">
        <v>285</v>
      </c>
      <c r="F9" s="3">
        <f t="shared" si="2"/>
        <v>0.35403726708074534</v>
      </c>
      <c r="G9" s="17"/>
      <c r="H9" s="11"/>
      <c r="I9" s="17"/>
      <c r="J9" s="12" t="str">
        <f t="shared" si="0"/>
        <v xml:space="preserve"> </v>
      </c>
      <c r="K9" s="8"/>
      <c r="L9" s="18">
        <v>17</v>
      </c>
      <c r="M9" s="8"/>
      <c r="N9" s="16">
        <v>297</v>
      </c>
      <c r="O9" s="3">
        <f t="shared" si="3"/>
        <v>5.7239057239057242E-2</v>
      </c>
      <c r="P9" s="14" t="str">
        <f t="shared" si="4"/>
        <v/>
      </c>
      <c r="Q9" s="14" t="str">
        <f t="shared" si="1"/>
        <v xml:space="preserve">     </v>
      </c>
    </row>
    <row r="10" spans="1:17" ht="16.5" x14ac:dyDescent="0.35">
      <c r="A10" s="15">
        <v>41153</v>
      </c>
      <c r="B10" s="8"/>
      <c r="C10" s="16">
        <v>957</v>
      </c>
      <c r="D10" s="8"/>
      <c r="E10" s="16">
        <v>350</v>
      </c>
      <c r="F10" s="3">
        <f t="shared" si="2"/>
        <v>0.36572622779519331</v>
      </c>
      <c r="G10" s="17"/>
      <c r="H10" s="11"/>
      <c r="I10" s="17"/>
      <c r="J10" s="12" t="str">
        <f t="shared" si="0"/>
        <v xml:space="preserve"> </v>
      </c>
      <c r="K10" s="8"/>
      <c r="L10" s="18">
        <v>20</v>
      </c>
      <c r="M10" s="8"/>
      <c r="N10" s="16">
        <v>362</v>
      </c>
      <c r="O10" s="3">
        <f t="shared" si="3"/>
        <v>5.5248618784530384E-2</v>
      </c>
      <c r="P10" s="14" t="str">
        <f t="shared" si="4"/>
        <v/>
      </c>
      <c r="Q10" s="14" t="str">
        <f t="shared" si="1"/>
        <v xml:space="preserve">     </v>
      </c>
    </row>
    <row r="11" spans="1:17" ht="16.5" x14ac:dyDescent="0.35">
      <c r="A11" s="15">
        <v>41183</v>
      </c>
      <c r="B11" s="8"/>
      <c r="C11" s="16">
        <v>1090</v>
      </c>
      <c r="D11" s="8"/>
      <c r="E11" s="16">
        <v>380</v>
      </c>
      <c r="F11" s="3">
        <f t="shared" si="2"/>
        <v>0.34862385321100919</v>
      </c>
      <c r="G11" s="17"/>
      <c r="H11" s="11"/>
      <c r="I11" s="17"/>
      <c r="J11" s="12" t="str">
        <f t="shared" si="0"/>
        <v xml:space="preserve"> </v>
      </c>
      <c r="K11" s="8"/>
      <c r="L11" s="18">
        <v>15</v>
      </c>
      <c r="M11" s="8"/>
      <c r="N11" s="16">
        <v>392</v>
      </c>
      <c r="O11" s="3">
        <f t="shared" si="3"/>
        <v>3.826530612244898E-2</v>
      </c>
      <c r="P11" s="14" t="str">
        <f t="shared" si="4"/>
        <v/>
      </c>
      <c r="Q11" s="14" t="str">
        <f t="shared" si="1"/>
        <v xml:space="preserve">     </v>
      </c>
    </row>
    <row r="12" spans="1:17" ht="16.5" x14ac:dyDescent="0.35">
      <c r="A12" s="15">
        <v>41214</v>
      </c>
      <c r="B12" s="8"/>
      <c r="C12" s="16">
        <v>1157</v>
      </c>
      <c r="D12" s="8"/>
      <c r="E12" s="16">
        <v>415</v>
      </c>
      <c r="F12" s="3">
        <f t="shared" si="2"/>
        <v>0.35868625756266204</v>
      </c>
      <c r="G12" s="17"/>
      <c r="H12" s="11"/>
      <c r="I12" s="17"/>
      <c r="J12" s="12" t="str">
        <f t="shared" si="0"/>
        <v xml:space="preserve"> </v>
      </c>
      <c r="K12" s="8"/>
      <c r="L12" s="18">
        <v>19</v>
      </c>
      <c r="M12" s="8"/>
      <c r="N12" s="16">
        <v>427</v>
      </c>
      <c r="O12" s="3">
        <f t="shared" si="3"/>
        <v>4.449648711943794E-2</v>
      </c>
      <c r="P12" s="14" t="str">
        <f t="shared" si="4"/>
        <v/>
      </c>
      <c r="Q12" s="14" t="str">
        <f t="shared" si="1"/>
        <v xml:space="preserve">     </v>
      </c>
    </row>
    <row r="13" spans="1:17" ht="16.5" x14ac:dyDescent="0.35">
      <c r="A13" s="19">
        <v>41244</v>
      </c>
      <c r="B13" s="8"/>
      <c r="C13" s="16">
        <v>971</v>
      </c>
      <c r="D13" s="8"/>
      <c r="E13" s="16">
        <v>400</v>
      </c>
      <c r="F13" s="3">
        <f t="shared" si="2"/>
        <v>0.41194644696189497</v>
      </c>
      <c r="G13" s="17"/>
      <c r="H13" s="11"/>
      <c r="I13" s="17"/>
      <c r="J13" s="20" t="str">
        <f t="shared" si="0"/>
        <v xml:space="preserve"> </v>
      </c>
      <c r="K13" s="8"/>
      <c r="L13" s="18">
        <v>19</v>
      </c>
      <c r="M13" s="8"/>
      <c r="N13" s="16">
        <v>412</v>
      </c>
      <c r="O13" s="3">
        <f t="shared" si="3"/>
        <v>4.6116504854368932E-2</v>
      </c>
      <c r="P13" s="14" t="str">
        <f t="shared" si="4"/>
        <v/>
      </c>
      <c r="Q13" s="14" t="str">
        <f t="shared" si="1"/>
        <v xml:space="preserve">     </v>
      </c>
    </row>
    <row r="14" spans="1:17" x14ac:dyDescent="0.25">
      <c r="F14" s="12"/>
      <c r="G14" s="22"/>
      <c r="H14" s="23"/>
      <c r="I14" s="22"/>
    </row>
    <row r="16" spans="1:17" ht="18.75" x14ac:dyDescent="0.3">
      <c r="C16" s="24" t="s">
        <v>7</v>
      </c>
    </row>
    <row r="18" spans="1:1" x14ac:dyDescent="0.25">
      <c r="A18" s="14" t="s">
        <v>10</v>
      </c>
    </row>
    <row r="19" spans="1:1" x14ac:dyDescent="0.25">
      <c r="A19" s="14" t="s">
        <v>11</v>
      </c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"/>
  <sheetViews>
    <sheetView zoomScaleNormal="100" zoomScalePageLayoutView="85" workbookViewId="0">
      <selection activeCell="T8" sqref="T8"/>
    </sheetView>
  </sheetViews>
  <sheetFormatPr defaultRowHeight="15" x14ac:dyDescent="0.25"/>
  <sheetData>
    <row r="24" spans="2:2" ht="18.75" x14ac:dyDescent="0.3">
      <c r="B24" s="1" t="s">
        <v>8</v>
      </c>
    </row>
  </sheetData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Edit Data</vt:lpstr>
      <vt:lpstr>View Graphs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G. Salomon</dc:creator>
  <cp:lastModifiedBy>Sarah G. Salomon</cp:lastModifiedBy>
  <cp:lastPrinted>2014-07-07T17:44:11Z</cp:lastPrinted>
  <dcterms:created xsi:type="dcterms:W3CDTF">2013-05-03T19:26:50Z</dcterms:created>
  <dcterms:modified xsi:type="dcterms:W3CDTF">2014-07-07T17:44:43Z</dcterms:modified>
</cp:coreProperties>
</file>